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autoCompressPictures="0"/>
  <bookViews>
    <workbookView xWindow="0" yWindow="495" windowWidth="28800" windowHeight="15840" tabRatio="500"/>
  </bookViews>
  <sheets>
    <sheet name="DESCARGA DE RESPONSABILIDAD" sheetId="3" r:id="rId1"/>
    <sheet name="Panel de KPI" sheetId="1" r:id="rId2"/>
    <sheet name="Datos de KPI - NO ELIMINAR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_xlnm.Print_Area" localSheetId="1">'Panel de KPI'!$B$1:$Z$103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0" i="2" l="1"/>
  <c r="M10" i="2"/>
  <c r="H5" i="2"/>
  <c r="M5" i="2"/>
  <c r="H4" i="2"/>
  <c r="M4" i="2"/>
  <c r="H6" i="2"/>
  <c r="M6" i="2"/>
  <c r="H7" i="2"/>
  <c r="M7" i="2"/>
  <c r="H8" i="2"/>
  <c r="M8" i="2"/>
  <c r="H9" i="2"/>
  <c r="M9" i="2"/>
  <c r="H11" i="2"/>
  <c r="M11" i="2"/>
  <c r="H12" i="2"/>
  <c r="M12" i="2"/>
  <c r="H13" i="2"/>
  <c r="M13" i="2"/>
  <c r="M14" i="2"/>
  <c r="G14" i="2"/>
  <c r="L4" i="2"/>
  <c r="L5" i="2"/>
  <c r="L6" i="2"/>
  <c r="L7" i="2"/>
  <c r="L8" i="2"/>
  <c r="L9" i="2"/>
  <c r="L10" i="2"/>
  <c r="L11" i="2"/>
  <c r="L12" i="2"/>
  <c r="L13" i="2"/>
  <c r="L14" i="2"/>
  <c r="H14" i="2"/>
  <c r="E14" i="2"/>
  <c r="F4" i="2"/>
  <c r="F5" i="2"/>
  <c r="F6" i="2"/>
  <c r="F7" i="2"/>
  <c r="F8" i="2"/>
  <c r="F9" i="2"/>
  <c r="F10" i="2"/>
  <c r="F11" i="2"/>
  <c r="F12" i="2"/>
  <c r="F13" i="2"/>
  <c r="F14" i="2"/>
  <c r="I14" i="2"/>
  <c r="J14" i="2"/>
  <c r="K4" i="2"/>
  <c r="K5" i="2"/>
  <c r="K6" i="2"/>
  <c r="K7" i="2"/>
  <c r="K8" i="2"/>
  <c r="K9" i="2"/>
  <c r="K10" i="2"/>
  <c r="K11" i="2"/>
  <c r="K12" i="2"/>
  <c r="K13" i="2"/>
  <c r="K14" i="2"/>
  <c r="D14" i="2"/>
</calcChain>
</file>

<file path=xl/sharedStrings.xml><?xml version="1.0" encoding="utf-8"?>
<sst xmlns="http://schemas.openxmlformats.org/spreadsheetml/2006/main" count="35" uniqueCount="32">
  <si>
    <t>TOTAL</t>
  </si>
  <si>
    <t>EJEMPLO DE PLANTILLA DE PANEL DE KPI SIMPLE</t>
  </si>
  <si>
    <t>DATOS DE PANEL DE KPI - NO ELIMINAR</t>
  </si>
  <si>
    <t>PRODUCTOS</t>
  </si>
  <si>
    <t>PRESUPUESTO</t>
  </si>
  <si>
    <t>GASTOS NETOS</t>
  </si>
  <si>
    <t>GANANCIAS</t>
  </si>
  <si>
    <t>MÁRGENES DE GANANCIAS</t>
  </si>
  <si>
    <t>N.º</t>
  </si>
  <si>
    <t>NOMBRE</t>
  </si>
  <si>
    <t>OBJETIVO</t>
  </si>
  <si>
    <t>REAL</t>
  </si>
  <si>
    <t>RESTO</t>
  </si>
  <si>
    <t>ADICIONAL</t>
  </si>
  <si>
    <t>BRUTO</t>
  </si>
  <si>
    <t>NETO</t>
  </si>
  <si>
    <t>ARTÍCULO 1</t>
  </si>
  <si>
    <t>ARTÍCULO 2</t>
  </si>
  <si>
    <t>ARTÍCULO 3</t>
  </si>
  <si>
    <t>ARTÍCULO 4</t>
  </si>
  <si>
    <t>ARTÍCULO 5</t>
  </si>
  <si>
    <t>ARTÍCULO 6</t>
  </si>
  <si>
    <t>ARTÍCULO 7</t>
  </si>
  <si>
    <t>ARTÍCULO 8</t>
  </si>
  <si>
    <t>ARTÍCULO 9</t>
  </si>
  <si>
    <t>ARTÍCULO 10</t>
  </si>
  <si>
    <t>RELACIÓN DEUDA A PATRIMONIO NETO</t>
  </si>
  <si>
    <t>CALENDARIO</t>
  </si>
  <si>
    <t>DEUDA</t>
  </si>
  <si>
    <t>PATRIMONIO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</si>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</sst>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&quot;$&quot;* #,##0.00_-;\-&quot;$&quot;* #,##0.00_-;_-&quot;$&quot;* &quot;-&quot;??_-;_-@_-"/>
    <numFmt numFmtId="165" formatCode="&quot;$&quot;#,##0"/>
  </numFmts>
  <fonts count="2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Verdana"/>
      <family val="2"/>
    </font>
    <font>
      <sz val="12"/>
      <color theme="1"/>
      <name val="Century Gothic"/>
      <family val="2"/>
    </font>
    <font>
      <b/>
      <sz val="10"/>
      <color indexed="9"/>
      <name val="Century Gothic"/>
      <family val="2"/>
    </font>
    <font>
      <b/>
      <sz val="12"/>
      <color indexed="9"/>
      <name val="Century Gothic"/>
      <family val="2"/>
    </font>
    <font>
      <sz val="10"/>
      <color indexed="8"/>
      <name val="Century Gothic"/>
      <family val="2"/>
    </font>
    <font>
      <sz val="12"/>
      <color indexed="8"/>
      <name val="Century Gothic"/>
      <family val="2"/>
    </font>
    <font>
      <b/>
      <sz val="10"/>
      <color rgb="FF00B050"/>
      <name val="Century Gothic"/>
      <family val="2"/>
    </font>
    <font>
      <b/>
      <sz val="10"/>
      <color rgb="FF009844"/>
      <name val="Century Gothic"/>
      <family val="2"/>
    </font>
    <font>
      <b/>
      <sz val="10"/>
      <color theme="9" tint="-0.499984740745262"/>
      <name val="Century Gothic"/>
      <family val="2"/>
    </font>
    <font>
      <b/>
      <sz val="10"/>
      <color theme="7" tint="-0.499984740745262"/>
      <name val="Century Gothic"/>
      <family val="2"/>
    </font>
    <font>
      <sz val="14"/>
      <color indexed="9"/>
      <name val="Century Gothic"/>
      <family val="2"/>
    </font>
    <font>
      <sz val="22"/>
      <color theme="1" tint="0.34998626667073579"/>
      <name val="Century Gothic"/>
      <family val="2"/>
    </font>
    <font>
      <b/>
      <sz val="48"/>
      <color theme="0"/>
      <name val="Century Gothic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</fonts>
  <fills count="20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6A000"/>
        <bgColor indexed="64"/>
      </patternFill>
    </fill>
    <fill>
      <patternFill patternType="solid">
        <fgColor rgb="FF009844"/>
        <bgColor indexed="64"/>
      </patternFill>
    </fill>
    <fill>
      <patternFill patternType="solid">
        <fgColor rgb="FF79AE40"/>
        <bgColor indexed="64"/>
      </patternFill>
    </fill>
    <fill>
      <patternFill patternType="solid">
        <fgColor rgb="FFD0E08D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mediumDashed">
        <color theme="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0" tint="-0.34998626667073579"/>
      </left>
      <right/>
      <top/>
      <bottom/>
      <diagonal/>
    </border>
  </borders>
  <cellStyleXfs count="8">
    <xf numFmtId="0" fontId="0" fillId="0" borderId="0"/>
    <xf numFmtId="164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" fillId="0" borderId="0"/>
    <xf numFmtId="0" fontId="1" fillId="0" borderId="0"/>
    <xf numFmtId="0" fontId="22" fillId="0" borderId="0" applyNumberFormat="0" applyFill="0" applyBorder="0" applyAlignment="0" applyProtection="0"/>
  </cellStyleXfs>
  <cellXfs count="45">
    <xf numFmtId="0" fontId="0" fillId="0" borderId="0" xfId="0"/>
    <xf numFmtId="0" fontId="5" fillId="0" borderId="0" xfId="0" applyFont="1"/>
    <xf numFmtId="0" fontId="0" fillId="0" borderId="0" xfId="0" applyAlignment="1">
      <alignment horizont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0" fillId="0" borderId="2" xfId="0" applyBorder="1"/>
    <xf numFmtId="0" fontId="11" fillId="2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10" borderId="3" xfId="0" applyFont="1" applyFill="1" applyBorder="1" applyAlignment="1">
      <alignment horizontal="center" vertical="center" wrapText="1"/>
    </xf>
    <xf numFmtId="0" fontId="11" fillId="8" borderId="3" xfId="0" applyFont="1" applyFill="1" applyBorder="1" applyAlignment="1">
      <alignment horizontal="center" vertical="center" wrapText="1"/>
    </xf>
    <xf numFmtId="9" fontId="13" fillId="0" borderId="3" xfId="2" applyFont="1" applyBorder="1" applyAlignment="1">
      <alignment horizontal="center" vertical="center"/>
    </xf>
    <xf numFmtId="9" fontId="13" fillId="7" borderId="3" xfId="2" applyFont="1" applyFill="1" applyBorder="1" applyAlignment="1">
      <alignment horizontal="center" vertical="center"/>
    </xf>
    <xf numFmtId="9" fontId="18" fillId="0" borderId="3" xfId="2" applyFont="1" applyBorder="1" applyAlignment="1">
      <alignment horizontal="center" vertical="center"/>
    </xf>
    <xf numFmtId="165" fontId="13" fillId="0" borderId="3" xfId="1" applyNumberFormat="1" applyFont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vertical="center"/>
    </xf>
    <xf numFmtId="165" fontId="13" fillId="5" borderId="3" xfId="1" applyNumberFormat="1" applyFont="1" applyFill="1" applyBorder="1" applyAlignment="1">
      <alignment horizontal="center" vertical="center"/>
    </xf>
    <xf numFmtId="165" fontId="13" fillId="11" borderId="3" xfId="0" applyNumberFormat="1" applyFont="1" applyFill="1" applyBorder="1" applyAlignment="1">
      <alignment horizontal="center" vertical="center"/>
    </xf>
    <xf numFmtId="165" fontId="15" fillId="0" borderId="3" xfId="0" applyNumberFormat="1" applyFont="1" applyBorder="1" applyAlignment="1">
      <alignment horizontal="center" vertical="center"/>
    </xf>
    <xf numFmtId="165" fontId="16" fillId="0" borderId="3" xfId="0" applyNumberFormat="1" applyFont="1" applyBorder="1" applyAlignment="1">
      <alignment horizontal="center" vertical="center"/>
    </xf>
    <xf numFmtId="165" fontId="17" fillId="0" borderId="3" xfId="0" applyNumberFormat="1" applyFont="1" applyBorder="1" applyAlignment="1">
      <alignment horizontal="center" vertical="center"/>
    </xf>
    <xf numFmtId="0" fontId="12" fillId="13" borderId="3" xfId="0" applyFont="1" applyFill="1" applyBorder="1" applyAlignment="1">
      <alignment horizontal="center" vertical="center"/>
    </xf>
    <xf numFmtId="0" fontId="11" fillId="13" borderId="3" xfId="0" applyFont="1" applyFill="1" applyBorder="1" applyAlignment="1">
      <alignment horizontal="center" vertical="center" wrapText="1"/>
    </xf>
    <xf numFmtId="0" fontId="13" fillId="14" borderId="3" xfId="0" applyFont="1" applyFill="1" applyBorder="1" applyAlignment="1">
      <alignment horizontal="center" vertical="center"/>
    </xf>
    <xf numFmtId="0" fontId="10" fillId="14" borderId="3" xfId="0" applyFont="1" applyFill="1" applyBorder="1" applyAlignment="1">
      <alignment horizontal="center" vertical="center"/>
    </xf>
    <xf numFmtId="0" fontId="14" fillId="14" borderId="3" xfId="0" applyFont="1" applyFill="1" applyBorder="1" applyAlignment="1">
      <alignment horizontal="center" vertical="center"/>
    </xf>
    <xf numFmtId="165" fontId="13" fillId="16" borderId="3" xfId="1" applyNumberFormat="1" applyFont="1" applyFill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" fontId="13" fillId="6" borderId="1" xfId="0" applyNumberFormat="1" applyFont="1" applyFill="1" applyBorder="1" applyAlignment="1">
      <alignment horizontal="center" vertical="center"/>
    </xf>
    <xf numFmtId="165" fontId="13" fillId="6" borderId="1" xfId="0" applyNumberFormat="1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 wrapText="1"/>
    </xf>
    <xf numFmtId="0" fontId="0" fillId="19" borderId="0" xfId="0" applyFill="1"/>
    <xf numFmtId="0" fontId="21" fillId="19" borderId="0" xfId="0" applyFont="1" applyFill="1" applyAlignment="1">
      <alignment horizontal="center" vertical="center"/>
    </xf>
    <xf numFmtId="0" fontId="19" fillId="17" borderId="4" xfId="0" applyFont="1" applyFill="1" applyBorder="1" applyAlignment="1">
      <alignment horizontal="center" vertical="center" wrapText="1"/>
    </xf>
    <xf numFmtId="0" fontId="19" fillId="17" borderId="5" xfId="0" applyFont="1" applyFill="1" applyBorder="1" applyAlignment="1">
      <alignment horizontal="center" vertical="center" wrapText="1"/>
    </xf>
    <xf numFmtId="0" fontId="19" fillId="17" borderId="6" xfId="0" applyFont="1" applyFill="1" applyBorder="1" applyAlignment="1">
      <alignment horizontal="center" vertical="center" wrapText="1"/>
    </xf>
    <xf numFmtId="0" fontId="19" fillId="12" borderId="3" xfId="0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9" fillId="9" borderId="3" xfId="0" applyFont="1" applyFill="1" applyBorder="1" applyAlignment="1">
      <alignment horizontal="center" vertical="center" wrapText="1"/>
    </xf>
    <xf numFmtId="0" fontId="19" fillId="13" borderId="3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15" borderId="3" xfId="0" applyFont="1" applyFill="1" applyBorder="1" applyAlignment="1">
      <alignment horizontal="center" vertical="center" wrapText="1"/>
    </xf>
    <xf numFmtId="0" fontId="1" fillId="0" borderId="0" xfId="6"/>
    <xf numFmtId="0" fontId="23" fillId="0" borderId="0" xfId="7" applyFont="1"/>
    <xf numFmtId="0" fontId="24" fillId="0" borderId="7" xfId="6" applyFont="1" applyBorder="1" applyAlignment="1">
      <alignment horizontal="left" vertical="center" wrapText="1" indent="2"/>
    </xf>
  </cellXfs>
  <cellStyles count="8">
    <cellStyle name="Currency" xfId="1" builtinId="4"/>
    <cellStyle name="Followed Hyperlink" xfId="4" builtinId="9" hidden="1"/>
    <cellStyle name="Hipervínculo 2" xfId="7"/>
    <cellStyle name="Hyperlink" xfId="3" builtinId="8" hidden="1"/>
    <cellStyle name="Normal" xfId="0" builtinId="0"/>
    <cellStyle name="Normal 2" xfId="5"/>
    <cellStyle name="Normal 2 2 2" xfId="6"/>
    <cellStyle name="Percent" xfId="2" builtinId="5"/>
  </cellStyles>
  <dxfs count="0"/>
  <tableStyles count="0" defaultTableStyle="TableStyleMedium9" defaultPivotStyle="PivotStyleMedium4"/>
  <colors>
    <mruColors>
      <color rgb="FF60CD8E"/>
      <color rgb="FF6A3AFF"/>
      <color rgb="FF00BD32"/>
      <color rgb="FFED7C00"/>
      <color rgb="FF009844"/>
      <color rgb="FFD0E08D"/>
      <color rgb="FF79AE40"/>
      <color rgb="FFFFDCE4"/>
      <color rgb="FFD6A000"/>
      <color rgb="FFEE5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'Datos de KPI - NO ELIMINAR'!$E$17</c:f>
              <c:strCache>
                <c:ptCount val="1"/>
                <c:pt idx="0">
                  <c:v>DEUDA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'Datos de KPI - NO ELIMINAR'!$D$18:$D$27</c:f>
              <c:numCache>
                <c:formatCode>0</c:formatCode>
                <c:ptCount val="10"/>
                <c:pt idx="0">
                  <c:v>2027</c:v>
                </c:pt>
                <c:pt idx="1">
                  <c:v>2028</c:v>
                </c:pt>
                <c:pt idx="2">
                  <c:v>2029</c:v>
                </c:pt>
                <c:pt idx="3">
                  <c:v>2030</c:v>
                </c:pt>
                <c:pt idx="4">
                  <c:v>2031</c:v>
                </c:pt>
                <c:pt idx="5">
                  <c:v>2032</c:v>
                </c:pt>
                <c:pt idx="6">
                  <c:v>2033</c:v>
                </c:pt>
                <c:pt idx="7">
                  <c:v>2034</c:v>
                </c:pt>
                <c:pt idx="8">
                  <c:v>2035</c:v>
                </c:pt>
                <c:pt idx="9">
                  <c:v>2036</c:v>
                </c:pt>
              </c:numCache>
            </c:numRef>
          </c:cat>
          <c:val>
            <c:numRef>
              <c:f>'Datos de KPI - NO ELIMINAR'!$E$18:$E$27</c:f>
              <c:numCache>
                <c:formatCode>"$"#,##0</c:formatCode>
                <c:ptCount val="10"/>
                <c:pt idx="0">
                  <c:v>3613439</c:v>
                </c:pt>
                <c:pt idx="1">
                  <c:v>3508776</c:v>
                </c:pt>
                <c:pt idx="2">
                  <c:v>3719457</c:v>
                </c:pt>
                <c:pt idx="3">
                  <c:v>3310212</c:v>
                </c:pt>
                <c:pt idx="4">
                  <c:v>3945202</c:v>
                </c:pt>
                <c:pt idx="5">
                  <c:v>3938152</c:v>
                </c:pt>
                <c:pt idx="6">
                  <c:v>3733706</c:v>
                </c:pt>
                <c:pt idx="7">
                  <c:v>3526698</c:v>
                </c:pt>
                <c:pt idx="8">
                  <c:v>3632971</c:v>
                </c:pt>
                <c:pt idx="9">
                  <c:v>3206487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29C8-41A6-9D45-26ECD8276052}"/>
            </c:ext>
          </c:extLst>
        </c:ser>
        <c:ser>
          <c:idx val="1"/>
          <c:order val="1"/>
          <c:tx>
            <c:strRef>
              <c:f>'Datos de KPI - NO ELIMINAR'!$F$17</c:f>
              <c:strCache>
                <c:ptCount val="1"/>
                <c:pt idx="0">
                  <c:v>PATRIMONIO</c:v>
                </c:pt>
              </c:strCache>
            </c:strRef>
          </c:tx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'Datos de KPI - NO ELIMINAR'!$D$18:$D$27</c:f>
              <c:numCache>
                <c:formatCode>0</c:formatCode>
                <c:ptCount val="10"/>
                <c:pt idx="0">
                  <c:v>2027</c:v>
                </c:pt>
                <c:pt idx="1">
                  <c:v>2028</c:v>
                </c:pt>
                <c:pt idx="2">
                  <c:v>2029</c:v>
                </c:pt>
                <c:pt idx="3">
                  <c:v>2030</c:v>
                </c:pt>
                <c:pt idx="4">
                  <c:v>2031</c:v>
                </c:pt>
                <c:pt idx="5">
                  <c:v>2032</c:v>
                </c:pt>
                <c:pt idx="6">
                  <c:v>2033</c:v>
                </c:pt>
                <c:pt idx="7">
                  <c:v>2034</c:v>
                </c:pt>
                <c:pt idx="8">
                  <c:v>2035</c:v>
                </c:pt>
                <c:pt idx="9">
                  <c:v>2036</c:v>
                </c:pt>
              </c:numCache>
            </c:numRef>
          </c:cat>
          <c:val>
            <c:numRef>
              <c:f>'Datos de KPI - NO ELIMINAR'!$F$18:$F$27</c:f>
              <c:numCache>
                <c:formatCode>"$"#,##0</c:formatCode>
                <c:ptCount val="10"/>
                <c:pt idx="0">
                  <c:v>3293202</c:v>
                </c:pt>
                <c:pt idx="1">
                  <c:v>3441854</c:v>
                </c:pt>
                <c:pt idx="2">
                  <c:v>3531844</c:v>
                </c:pt>
                <c:pt idx="3">
                  <c:v>3354051</c:v>
                </c:pt>
                <c:pt idx="4">
                  <c:v>3476155</c:v>
                </c:pt>
                <c:pt idx="5">
                  <c:v>3538468</c:v>
                </c:pt>
                <c:pt idx="6">
                  <c:v>3727037</c:v>
                </c:pt>
                <c:pt idx="7">
                  <c:v>3425405</c:v>
                </c:pt>
                <c:pt idx="8">
                  <c:v>3734041</c:v>
                </c:pt>
                <c:pt idx="9">
                  <c:v>3677074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29C8-41A6-9D45-26ECD82760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7809920"/>
        <c:axId val="137811456"/>
      </c:barChart>
      <c:catAx>
        <c:axId val="137809920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37811456"/>
        <c:crosses val="autoZero"/>
        <c:auto val="1"/>
        <c:lblAlgn val="ctr"/>
        <c:lblOffset val="100"/>
        <c:noMultiLvlLbl val="0"/>
      </c:catAx>
      <c:valAx>
        <c:axId val="137811456"/>
        <c:scaling>
          <c:orientation val="minMax"/>
        </c:scaling>
        <c:delete val="0"/>
        <c:axPos val="b"/>
        <c:majorGridlines/>
        <c:title>
          <c:layout/>
          <c:overlay val="0"/>
        </c:title>
        <c:numFmt formatCode="&quot;$&quot;#,##0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37809920"/>
        <c:crosses val="autoZero"/>
        <c:crossBetween val="between"/>
        <c:minorUnit val="500000"/>
      </c:valAx>
    </c:plotArea>
    <c:legend>
      <c:legendPos val="t"/>
      <c:layout/>
      <c:overlay val="0"/>
    </c:legend>
    <c:plotVisOnly val="1"/>
    <c:dispBlanksAs val="gap"/>
    <c:showDLblsOverMax val="0"/>
  </c:chart>
  <c:spPr>
    <a:solidFill>
      <a:srgbClr val="60CD8E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 rtl="0">
              <a:defRPr sz="3000" b="0">
                <a:solidFill>
                  <a:schemeClr val="accent5">
                    <a:lumMod val="75000"/>
                  </a:schemeClr>
                </a:solidFill>
              </a:defRPr>
            </a:pPr>
            <a:r>
              <a:rPr lang="es-419" sz="3000" b="0">
                <a:solidFill>
                  <a:schemeClr val="accent5">
                    <a:lumMod val="75000"/>
                  </a:schemeClr>
                </a:solidFill>
              </a:rPr>
              <a:t>PRESUPUESTO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tx>
            <c:strRef>
              <c:f>'Datos de KPI - NO ELIMINAR'!$D$3</c:f>
              <c:strCache>
                <c:ptCount val="1"/>
                <c:pt idx="0">
                  <c:v>OBJETIVO</c:v>
                </c:pt>
              </c:strCache>
            </c:strRef>
          </c:tx>
          <c:spPr>
            <a:solidFill>
              <a:srgbClr val="92D050"/>
            </a:solidFill>
            <a:effectLst/>
          </c:spPr>
          <c:invertIfNegative val="0"/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ELIMINAR'!$D$4:$D$13</c:f>
              <c:numCache>
                <c:formatCode>"$"#,##0</c:formatCode>
                <c:ptCount val="10"/>
                <c:pt idx="0">
                  <c:v>129868</c:v>
                </c:pt>
                <c:pt idx="1">
                  <c:v>237605</c:v>
                </c:pt>
                <c:pt idx="2">
                  <c:v>249420</c:v>
                </c:pt>
                <c:pt idx="3">
                  <c:v>226538</c:v>
                </c:pt>
                <c:pt idx="4">
                  <c:v>109478</c:v>
                </c:pt>
                <c:pt idx="5">
                  <c:v>129160</c:v>
                </c:pt>
                <c:pt idx="6">
                  <c:v>213785</c:v>
                </c:pt>
                <c:pt idx="7">
                  <c:v>128283</c:v>
                </c:pt>
                <c:pt idx="8">
                  <c:v>175438</c:v>
                </c:pt>
                <c:pt idx="9">
                  <c:v>253755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D0C7-4F01-99A4-FE8B65C8785C}"/>
            </c:ext>
          </c:extLst>
        </c:ser>
        <c:ser>
          <c:idx val="3"/>
          <c:order val="1"/>
          <c:tx>
            <c:strRef>
              <c:f>'Datos de KPI - NO ELIMINAR'!$E$3</c:f>
              <c:strCache>
                <c:ptCount val="1"/>
                <c:pt idx="0">
                  <c:v>REAL</c:v>
                </c:pt>
              </c:strCache>
            </c:strRef>
          </c:tx>
          <c:spPr>
            <a:solidFill>
              <a:srgbClr val="00B050"/>
            </a:solidFill>
            <a:effectLst/>
          </c:spPr>
          <c:invertIfNegative val="0"/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ELIMINAR'!$E$4:$E$13</c:f>
              <c:numCache>
                <c:formatCode>"$"#,##0</c:formatCode>
                <c:ptCount val="10"/>
                <c:pt idx="0">
                  <c:v>256513</c:v>
                </c:pt>
                <c:pt idx="1">
                  <c:v>85618</c:v>
                </c:pt>
                <c:pt idx="2">
                  <c:v>264259</c:v>
                </c:pt>
                <c:pt idx="3">
                  <c:v>293368</c:v>
                </c:pt>
                <c:pt idx="4">
                  <c:v>174003</c:v>
                </c:pt>
                <c:pt idx="5">
                  <c:v>249567</c:v>
                </c:pt>
                <c:pt idx="6">
                  <c:v>79255</c:v>
                </c:pt>
                <c:pt idx="7">
                  <c:v>122300</c:v>
                </c:pt>
                <c:pt idx="8">
                  <c:v>119943</c:v>
                </c:pt>
                <c:pt idx="9">
                  <c:v>255187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D0C7-4F01-99A4-FE8B65C878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38664960"/>
        <c:axId val="138670848"/>
      </c:barChart>
      <c:catAx>
        <c:axId val="138664960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138670848"/>
        <c:crosses val="autoZero"/>
        <c:auto val="1"/>
        <c:lblAlgn val="ctr"/>
        <c:lblOffset val="100"/>
        <c:noMultiLvlLbl val="0"/>
      </c:catAx>
      <c:valAx>
        <c:axId val="138670848"/>
        <c:scaling>
          <c:orientation val="minMax"/>
          <c:max val="300000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cross"/>
        <c:minorTickMark val="in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vert="horz"/>
          <a:lstStyle/>
          <a:p>
            <a:pPr>
              <a:defRPr sz="1100"/>
            </a:pPr>
            <a:endParaRPr lang="en-US"/>
          </a:p>
        </c:txPr>
        <c:crossAx val="138664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rgbClr val="60CD8E"/>
    </a:solidFill>
    <a:ln w="9525" cap="flat" cmpd="sng" algn="ctr">
      <a:noFill/>
      <a:round/>
    </a:ln>
    <a:effectLst/>
  </c:spPr>
  <c:txPr>
    <a:bodyPr/>
    <a:lstStyle/>
    <a:p>
      <a:pPr>
        <a:defRPr>
          <a:latin typeface="Century Gothic" panose="020B0502020202020204" pitchFamily="34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 rtl="0">
              <a:defRPr sz="3000" b="0">
                <a:solidFill>
                  <a:schemeClr val="accent5">
                    <a:lumMod val="75000"/>
                  </a:schemeClr>
                </a:solidFill>
              </a:defRPr>
            </a:pPr>
            <a:r>
              <a:rPr lang="es-419" sz="3000" b="0">
                <a:solidFill>
                  <a:schemeClr val="accent5">
                    <a:lumMod val="75000"/>
                  </a:schemeClr>
                </a:solidFill>
              </a:rPr>
              <a:t>GANANCIAS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'Datos de KPI - NO ELIMINAR'!$I$3</c:f>
              <c:strCache>
                <c:ptCount val="1"/>
                <c:pt idx="0">
                  <c:v>OBJETIVO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ELIMINAR'!$I$4:$I$13</c:f>
              <c:numCache>
                <c:formatCode>"$"#,##0</c:formatCode>
                <c:ptCount val="10"/>
                <c:pt idx="0">
                  <c:v>1100916</c:v>
                </c:pt>
                <c:pt idx="1">
                  <c:v>215534</c:v>
                </c:pt>
                <c:pt idx="2">
                  <c:v>820719</c:v>
                </c:pt>
                <c:pt idx="3">
                  <c:v>620242</c:v>
                </c:pt>
                <c:pt idx="4">
                  <c:v>821177</c:v>
                </c:pt>
                <c:pt idx="5">
                  <c:v>901263</c:v>
                </c:pt>
                <c:pt idx="6">
                  <c:v>878528</c:v>
                </c:pt>
                <c:pt idx="7">
                  <c:v>838380</c:v>
                </c:pt>
                <c:pt idx="8">
                  <c:v>1073157</c:v>
                </c:pt>
                <c:pt idx="9">
                  <c:v>1141047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1E6-4B26-9926-E58EF7961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39157504"/>
        <c:axId val="139159040"/>
      </c:barChart>
      <c:lineChart>
        <c:grouping val="stacked"/>
        <c:varyColors val="0"/>
        <c:ser>
          <c:idx val="1"/>
          <c:order val="1"/>
          <c:tx>
            <c:strRef>
              <c:f>'Datos de KPI - NO ELIMINAR'!$J$3</c:f>
              <c:strCache>
                <c:ptCount val="1"/>
                <c:pt idx="0">
                  <c:v>REAL</c:v>
                </c:pt>
              </c:strCache>
            </c:strRef>
          </c:tx>
          <c:spPr>
            <a:effectLst/>
          </c:spPr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ELIMINAR'!$J$4:$J$13</c:f>
              <c:numCache>
                <c:formatCode>"$"#,##0</c:formatCode>
                <c:ptCount val="10"/>
                <c:pt idx="0">
                  <c:v>1073357</c:v>
                </c:pt>
                <c:pt idx="1">
                  <c:v>878162</c:v>
                </c:pt>
                <c:pt idx="2">
                  <c:v>1193784</c:v>
                </c:pt>
                <c:pt idx="3">
                  <c:v>420345</c:v>
                </c:pt>
                <c:pt idx="4">
                  <c:v>1175811</c:v>
                </c:pt>
                <c:pt idx="5">
                  <c:v>1015766</c:v>
                </c:pt>
                <c:pt idx="6">
                  <c:v>733751</c:v>
                </c:pt>
                <c:pt idx="7">
                  <c:v>955983</c:v>
                </c:pt>
                <c:pt idx="8">
                  <c:v>924095</c:v>
                </c:pt>
                <c:pt idx="9">
                  <c:v>1061074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F1E6-4B26-9926-E58EF79612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9170560"/>
        <c:axId val="139160576"/>
      </c:lineChart>
      <c:catAx>
        <c:axId val="13915750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vert="horz"/>
          <a:lstStyle/>
          <a:p>
            <a:pPr>
              <a:defRPr/>
            </a:pPr>
            <a:endParaRPr lang="en-US"/>
          </a:p>
        </c:txPr>
        <c:crossAx val="139159040"/>
        <c:crosses val="autoZero"/>
        <c:auto val="1"/>
        <c:lblAlgn val="ctr"/>
        <c:lblOffset val="100"/>
        <c:noMultiLvlLbl val="0"/>
      </c:catAx>
      <c:valAx>
        <c:axId val="139159040"/>
        <c:scaling>
          <c:orientation val="minMax"/>
          <c:max val="1250000"/>
          <c:min val="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cross"/>
        <c:minorTickMark val="in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vert="horz"/>
          <a:lstStyle/>
          <a:p>
            <a:pPr>
              <a:defRPr sz="1100"/>
            </a:pPr>
            <a:endParaRPr lang="en-US"/>
          </a:p>
        </c:txPr>
        <c:crossAx val="139157504"/>
        <c:crosses val="autoZero"/>
        <c:crossBetween val="between"/>
      </c:valAx>
      <c:valAx>
        <c:axId val="139160576"/>
        <c:scaling>
          <c:orientation val="minMax"/>
        </c:scaling>
        <c:delete val="0"/>
        <c:axPos val="r"/>
        <c:numFmt formatCode="&quot;$&quot;#,##0" sourceLinked="1"/>
        <c:majorTickMark val="out"/>
        <c:minorTickMark val="none"/>
        <c:tickLblPos val="nextTo"/>
        <c:crossAx val="139170560"/>
        <c:crosses val="max"/>
        <c:crossBetween val="between"/>
      </c:valAx>
      <c:catAx>
        <c:axId val="139170560"/>
        <c:scaling>
          <c:orientation val="minMax"/>
        </c:scaling>
        <c:delete val="1"/>
        <c:axPos val="b"/>
        <c:majorTickMark val="out"/>
        <c:minorTickMark val="none"/>
        <c:tickLblPos val="nextTo"/>
        <c:crossAx val="13916057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rgbClr val="60CD8E"/>
    </a:solidFill>
    <a:ln w="9525" cap="flat" cmpd="sng" algn="ctr">
      <a:noFill/>
      <a:round/>
    </a:ln>
    <a:effectLst/>
  </c:spPr>
  <c:txPr>
    <a:bodyPr/>
    <a:lstStyle/>
    <a:p>
      <a:pPr>
        <a:defRPr>
          <a:latin typeface="Century Gothic" panose="020B0502020202020204" pitchFamily="34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 rtl="0">
              <a:defRPr sz="3000" b="0">
                <a:solidFill>
                  <a:schemeClr val="accent5">
                    <a:lumMod val="75000"/>
                  </a:schemeClr>
                </a:solidFill>
              </a:defRPr>
            </a:pPr>
            <a:r>
              <a:rPr lang="es-419" sz="3000" b="0">
                <a:solidFill>
                  <a:schemeClr val="accent5">
                    <a:lumMod val="75000"/>
                  </a:schemeClr>
                </a:solidFill>
              </a:rPr>
              <a:t>TOTAL DEL PRESUPUESTO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strRef>
              <c:f>'Datos de KPI - NO ELIMINAR'!$D$3</c:f>
              <c:strCache>
                <c:ptCount val="1"/>
                <c:pt idx="0">
                  <c:v>OBJETIVO</c:v>
                </c:pt>
              </c:strCache>
            </c:strRef>
          </c:tx>
          <c:spPr>
            <a:gradFill>
              <a:gsLst>
                <a:gs pos="45000">
                  <a:srgbClr val="92D050"/>
                </a:gs>
                <a:gs pos="0">
                  <a:schemeClr val="bg1"/>
                </a:gs>
              </a:gsLst>
              <a:lin ang="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 sz="1500"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ELIMINAR'!$D$14</c:f>
              <c:numCache>
                <c:formatCode>"$"#,##0</c:formatCode>
                <c:ptCount val="1"/>
                <c:pt idx="0">
                  <c:v>1853330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6883-400F-818A-1FECDCB3A033}"/>
            </c:ext>
          </c:extLst>
        </c:ser>
        <c:ser>
          <c:idx val="3"/>
          <c:order val="1"/>
          <c:tx>
            <c:strRef>
              <c:f>'Datos de KPI - NO ELIMINAR'!$E$3</c:f>
              <c:strCache>
                <c:ptCount val="1"/>
                <c:pt idx="0">
                  <c:v>REAL</c:v>
                </c:pt>
              </c:strCache>
            </c:strRef>
          </c:tx>
          <c:spPr>
            <a:gradFill>
              <a:gsLst>
                <a:gs pos="45000">
                  <a:srgbClr val="00B050">
                    <a:alpha val="80000"/>
                  </a:srgbClr>
                </a:gs>
                <a:gs pos="0">
                  <a:srgbClr val="92D050"/>
                </a:gs>
              </a:gsLst>
              <a:lin ang="0" scaled="0"/>
            </a:gradFill>
            <a:ln>
              <a:noFill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 sz="1500"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ELIMINAR'!$E$14</c:f>
              <c:numCache>
                <c:formatCode>"$"#,##0</c:formatCode>
                <c:ptCount val="1"/>
                <c:pt idx="0">
                  <c:v>1900013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883-400F-818A-1FECDCB3A0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25"/>
        <c:axId val="139201536"/>
        <c:axId val="139219712"/>
      </c:barChart>
      <c:catAx>
        <c:axId val="139201536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39219712"/>
        <c:crosses val="autoZero"/>
        <c:auto val="1"/>
        <c:lblAlgn val="ctr"/>
        <c:lblOffset val="100"/>
        <c:noMultiLvlLbl val="0"/>
      </c:catAx>
      <c:valAx>
        <c:axId val="139219712"/>
        <c:scaling>
          <c:orientation val="minMax"/>
          <c:max val="2000000"/>
          <c:min val="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cross"/>
        <c:minorTickMark val="in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n-US"/>
          </a:p>
        </c:txPr>
        <c:crossAx val="139201536"/>
        <c:crosses val="autoZero"/>
        <c:crossBetween val="between"/>
        <c:majorUnit val="25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rgbClr val="60CD8E"/>
    </a:solidFill>
    <a:ln w="9525" cap="flat" cmpd="sng" algn="ctr">
      <a:noFill/>
      <a:round/>
    </a:ln>
    <a:effectLst/>
  </c:spPr>
  <c:txPr>
    <a:bodyPr/>
    <a:lstStyle/>
    <a:p>
      <a:pPr>
        <a:defRPr>
          <a:latin typeface="Century Gothic" panose="020B0502020202020204" pitchFamily="34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vert="horz"/>
          <a:lstStyle/>
          <a:p>
            <a:pPr rtl="0">
              <a:defRPr sz="3000" b="0">
                <a:solidFill>
                  <a:schemeClr val="accent5">
                    <a:lumMod val="75000"/>
                  </a:schemeClr>
                </a:solidFill>
              </a:defRPr>
            </a:pPr>
            <a:r>
              <a:rPr lang="es-419" sz="3000" b="0">
                <a:solidFill>
                  <a:schemeClr val="accent5">
                    <a:lumMod val="75000"/>
                  </a:schemeClr>
                </a:solidFill>
              </a:rPr>
              <a:t>TOTAL DE INGRESOS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bar"/>
        <c:grouping val="clustered"/>
        <c:varyColors val="0"/>
        <c:ser>
          <c:idx val="2"/>
          <c:order val="0"/>
          <c:tx>
            <c:strRef>
              <c:f>'Datos de KPI - NO ELIMINAR'!$I$3</c:f>
              <c:strCache>
                <c:ptCount val="1"/>
                <c:pt idx="0">
                  <c:v>OBJETIVO</c:v>
                </c:pt>
              </c:strCache>
            </c:strRef>
          </c:tx>
          <c:spPr>
            <a:solidFill>
              <a:srgbClr val="6A3AFF"/>
            </a:solidFill>
            <a:ln>
              <a:noFill/>
            </a:ln>
            <a:effectLst/>
          </c:spPr>
          <c:invertIfNegative val="0"/>
          <c:dLbls>
            <c:dLbl>
              <c:idx val="0"/>
              <c:layout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1B-49B1-B761-914C5189376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 sz="1500"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'Datos de KPI - NO ELIMINAR'!$C$4:$J$13</c:f>
              <c:multiLvlStrCache>
                <c:ptCount val="10"/>
                <c:lvl>
                  <c:pt idx="0">
                    <c:v>$1,073,357</c:v>
                  </c:pt>
                  <c:pt idx="1">
                    <c:v>$878,162</c:v>
                  </c:pt>
                  <c:pt idx="2">
                    <c:v>$1,193,784</c:v>
                  </c:pt>
                  <c:pt idx="3">
                    <c:v>$420,345</c:v>
                  </c:pt>
                  <c:pt idx="4">
                    <c:v>$1,175,811</c:v>
                  </c:pt>
                  <c:pt idx="5">
                    <c:v>$1,015,766</c:v>
                  </c:pt>
                  <c:pt idx="6">
                    <c:v>$733,751</c:v>
                  </c:pt>
                  <c:pt idx="7">
                    <c:v>$955,983</c:v>
                  </c:pt>
                  <c:pt idx="8">
                    <c:v>$924,095</c:v>
                  </c:pt>
                  <c:pt idx="9">
                    <c:v>$1,061,074</c:v>
                  </c:pt>
                </c:lvl>
                <c:lvl>
                  <c:pt idx="0">
                    <c:v>$1,100,916</c:v>
                  </c:pt>
                  <c:pt idx="1">
                    <c:v>$215,534</c:v>
                  </c:pt>
                  <c:pt idx="2">
                    <c:v>$820,719</c:v>
                  </c:pt>
                  <c:pt idx="3">
                    <c:v>$620,242</c:v>
                  </c:pt>
                  <c:pt idx="4">
                    <c:v>$821,177</c:v>
                  </c:pt>
                  <c:pt idx="5">
                    <c:v>$901,263</c:v>
                  </c:pt>
                  <c:pt idx="6">
                    <c:v>$878,528</c:v>
                  </c:pt>
                  <c:pt idx="7">
                    <c:v>$838,380</c:v>
                  </c:pt>
                  <c:pt idx="8">
                    <c:v>$1,073,157</c:v>
                  </c:pt>
                  <c:pt idx="9">
                    <c:v>$1,141,047</c:v>
                  </c:pt>
                </c:lvl>
                <c:lvl>
                  <c:pt idx="0">
                    <c:v>$280,796</c:v>
                  </c:pt>
                  <c:pt idx="1">
                    <c:v>$96,216</c:v>
                  </c:pt>
                  <c:pt idx="2">
                    <c:v>$274,786</c:v>
                  </c:pt>
                  <c:pt idx="3">
                    <c:v>$313,960</c:v>
                  </c:pt>
                  <c:pt idx="4">
                    <c:v>$194,395</c:v>
                  </c:pt>
                  <c:pt idx="5">
                    <c:v>$264,057</c:v>
                  </c:pt>
                  <c:pt idx="6">
                    <c:v>$94,837</c:v>
                  </c:pt>
                  <c:pt idx="7">
                    <c:v>$143,906</c:v>
                  </c:pt>
                  <c:pt idx="8">
                    <c:v>$140,610</c:v>
                  </c:pt>
                  <c:pt idx="9">
                    <c:v>$267,534</c:v>
                  </c:pt>
                </c:lvl>
                <c:lvl>
                  <c:pt idx="0">
                    <c:v>$24,283</c:v>
                  </c:pt>
                  <c:pt idx="1">
                    <c:v>$10,598</c:v>
                  </c:pt>
                  <c:pt idx="2">
                    <c:v>$10,527</c:v>
                  </c:pt>
                  <c:pt idx="3">
                    <c:v>$20,592</c:v>
                  </c:pt>
                  <c:pt idx="4">
                    <c:v>$20,392</c:v>
                  </c:pt>
                  <c:pt idx="5">
                    <c:v>$14,490</c:v>
                  </c:pt>
                  <c:pt idx="6">
                    <c:v>$15,582</c:v>
                  </c:pt>
                  <c:pt idx="7">
                    <c:v>$21,606</c:v>
                  </c:pt>
                  <c:pt idx="8">
                    <c:v>$20,667</c:v>
                  </c:pt>
                  <c:pt idx="9">
                    <c:v>$12,347</c:v>
                  </c:pt>
                </c:lvl>
                <c:lvl>
                  <c:pt idx="0">
                    <c:v>-$126,645</c:v>
                  </c:pt>
                  <c:pt idx="1">
                    <c:v>$151,987</c:v>
                  </c:pt>
                  <c:pt idx="2">
                    <c:v>-$14,839</c:v>
                  </c:pt>
                  <c:pt idx="3">
                    <c:v>-$66,830</c:v>
                  </c:pt>
                  <c:pt idx="4">
                    <c:v>-$64,525</c:v>
                  </c:pt>
                  <c:pt idx="5">
                    <c:v>-$120,407</c:v>
                  </c:pt>
                  <c:pt idx="6">
                    <c:v>$134,530</c:v>
                  </c:pt>
                  <c:pt idx="7">
                    <c:v>$5,983</c:v>
                  </c:pt>
                  <c:pt idx="8">
                    <c:v>$55,495</c:v>
                  </c:pt>
                  <c:pt idx="9">
                    <c:v>-$1,432</c:v>
                  </c:pt>
                </c:lvl>
                <c:lvl>
                  <c:pt idx="0">
                    <c:v>$256,513</c:v>
                  </c:pt>
                  <c:pt idx="1">
                    <c:v>$85,618</c:v>
                  </c:pt>
                  <c:pt idx="2">
                    <c:v>$264,259</c:v>
                  </c:pt>
                  <c:pt idx="3">
                    <c:v>$293,368</c:v>
                  </c:pt>
                  <c:pt idx="4">
                    <c:v>$174,003</c:v>
                  </c:pt>
                  <c:pt idx="5">
                    <c:v>$249,567</c:v>
                  </c:pt>
                  <c:pt idx="6">
                    <c:v>$79,255</c:v>
                  </c:pt>
                  <c:pt idx="7">
                    <c:v>$122,300</c:v>
                  </c:pt>
                  <c:pt idx="8">
                    <c:v>$119,943</c:v>
                  </c:pt>
                  <c:pt idx="9">
                    <c:v>$255,187</c:v>
                  </c:pt>
                </c:lvl>
                <c:lvl>
                  <c:pt idx="0">
                    <c:v>$129,868</c:v>
                  </c:pt>
                  <c:pt idx="1">
                    <c:v>$237,605</c:v>
                  </c:pt>
                  <c:pt idx="2">
                    <c:v>$249,420</c:v>
                  </c:pt>
                  <c:pt idx="3">
                    <c:v>$226,538</c:v>
                  </c:pt>
                  <c:pt idx="4">
                    <c:v>$109,478</c:v>
                  </c:pt>
                  <c:pt idx="5">
                    <c:v>$129,160</c:v>
                  </c:pt>
                  <c:pt idx="6">
                    <c:v>$213,785</c:v>
                  </c:pt>
                  <c:pt idx="7">
                    <c:v>$128,283</c:v>
                  </c:pt>
                  <c:pt idx="8">
                    <c:v>$175,438</c:v>
                  </c:pt>
                  <c:pt idx="9">
                    <c:v>$253,755</c:v>
                  </c:pt>
                </c:lvl>
                <c:lvl>
                  <c:pt idx="0">
                    <c:v>ARTÍCULO 1</c:v>
                  </c:pt>
                  <c:pt idx="1">
                    <c:v>ARTÍCULO 2</c:v>
                  </c:pt>
                  <c:pt idx="2">
                    <c:v>ARTÍCULO 3</c:v>
                  </c:pt>
                  <c:pt idx="3">
                    <c:v>ARTÍCULO 4</c:v>
                  </c:pt>
                  <c:pt idx="4">
                    <c:v>ARTÍCULO 5</c:v>
                  </c:pt>
                  <c:pt idx="5">
                    <c:v>ARTÍCULO 6</c:v>
                  </c:pt>
                  <c:pt idx="6">
                    <c:v>ARTÍCULO 7</c:v>
                  </c:pt>
                  <c:pt idx="7">
                    <c:v>ARTÍCULO 8</c:v>
                  </c:pt>
                  <c:pt idx="8">
                    <c:v>ARTÍCULO 9</c:v>
                  </c:pt>
                  <c:pt idx="9">
                    <c:v>ARTÍCULO 10</c:v>
                  </c:pt>
                </c:lvl>
              </c:multiLvlStrCache>
            </c:multiLvlStrRef>
          </c:cat>
          <c:val>
            <c:numRef>
              <c:f>'Datos de KPI - NO ELIMINAR'!$I$14</c:f>
              <c:numCache>
                <c:formatCode>"$"#,##0</c:formatCode>
                <c:ptCount val="1"/>
                <c:pt idx="0">
                  <c:v>8410963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601B-49B1-B761-914C51893764}"/>
            </c:ext>
          </c:extLst>
        </c:ser>
        <c:ser>
          <c:idx val="3"/>
          <c:order val="1"/>
          <c:tx>
            <c:strRef>
              <c:f>'Datos de KPI - NO ELIMINAR'!$J$3</c:f>
              <c:strCache>
                <c:ptCount val="1"/>
                <c:pt idx="0">
                  <c:v>REAL</c:v>
                </c:pt>
              </c:strCache>
            </c:strRef>
          </c:tx>
          <c:spPr>
            <a:gradFill>
              <a:gsLst>
                <a:gs pos="45000">
                  <a:schemeClr val="accent6">
                    <a:lumMod val="50000"/>
                    <a:alpha val="80000"/>
                  </a:schemeClr>
                </a:gs>
                <a:gs pos="0">
                  <a:schemeClr val="accent6"/>
                </a:gs>
              </a:gsLst>
              <a:lin ang="0" scaled="0"/>
            </a:gradFill>
            <a:ln>
              <a:noFill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noFill/>
              </a:ln>
              <a:effectLst>
                <a:innerShdw blurRad="63500" dist="50800" dir="18900000">
                  <a:prstClr val="black">
                    <a:alpha val="50000"/>
                  </a:prstClr>
                </a:inn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601B-49B1-B761-914C5189376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vert="horz"/>
              <a:lstStyle/>
              <a:p>
                <a:pPr>
                  <a:defRPr sz="1500" b="1">
                    <a:solidFill>
                      <a:schemeClr val="bg1"/>
                    </a:solidFill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'Datos de KPI - NO ELIMINAR'!$C$4:$J$13</c:f>
              <c:multiLvlStrCache>
                <c:ptCount val="10"/>
                <c:lvl>
                  <c:pt idx="0">
                    <c:v>$1,073,357</c:v>
                  </c:pt>
                  <c:pt idx="1">
                    <c:v>$878,162</c:v>
                  </c:pt>
                  <c:pt idx="2">
                    <c:v>$1,193,784</c:v>
                  </c:pt>
                  <c:pt idx="3">
                    <c:v>$420,345</c:v>
                  </c:pt>
                  <c:pt idx="4">
                    <c:v>$1,175,811</c:v>
                  </c:pt>
                  <c:pt idx="5">
                    <c:v>$1,015,766</c:v>
                  </c:pt>
                  <c:pt idx="6">
                    <c:v>$733,751</c:v>
                  </c:pt>
                  <c:pt idx="7">
                    <c:v>$955,983</c:v>
                  </c:pt>
                  <c:pt idx="8">
                    <c:v>$924,095</c:v>
                  </c:pt>
                  <c:pt idx="9">
                    <c:v>$1,061,074</c:v>
                  </c:pt>
                </c:lvl>
                <c:lvl>
                  <c:pt idx="0">
                    <c:v>$1,100,916</c:v>
                  </c:pt>
                  <c:pt idx="1">
                    <c:v>$215,534</c:v>
                  </c:pt>
                  <c:pt idx="2">
                    <c:v>$820,719</c:v>
                  </c:pt>
                  <c:pt idx="3">
                    <c:v>$620,242</c:v>
                  </c:pt>
                  <c:pt idx="4">
                    <c:v>$821,177</c:v>
                  </c:pt>
                  <c:pt idx="5">
                    <c:v>$901,263</c:v>
                  </c:pt>
                  <c:pt idx="6">
                    <c:v>$878,528</c:v>
                  </c:pt>
                  <c:pt idx="7">
                    <c:v>$838,380</c:v>
                  </c:pt>
                  <c:pt idx="8">
                    <c:v>$1,073,157</c:v>
                  </c:pt>
                  <c:pt idx="9">
                    <c:v>$1,141,047</c:v>
                  </c:pt>
                </c:lvl>
                <c:lvl>
                  <c:pt idx="0">
                    <c:v>$280,796</c:v>
                  </c:pt>
                  <c:pt idx="1">
                    <c:v>$96,216</c:v>
                  </c:pt>
                  <c:pt idx="2">
                    <c:v>$274,786</c:v>
                  </c:pt>
                  <c:pt idx="3">
                    <c:v>$313,960</c:v>
                  </c:pt>
                  <c:pt idx="4">
                    <c:v>$194,395</c:v>
                  </c:pt>
                  <c:pt idx="5">
                    <c:v>$264,057</c:v>
                  </c:pt>
                  <c:pt idx="6">
                    <c:v>$94,837</c:v>
                  </c:pt>
                  <c:pt idx="7">
                    <c:v>$143,906</c:v>
                  </c:pt>
                  <c:pt idx="8">
                    <c:v>$140,610</c:v>
                  </c:pt>
                  <c:pt idx="9">
                    <c:v>$267,534</c:v>
                  </c:pt>
                </c:lvl>
                <c:lvl>
                  <c:pt idx="0">
                    <c:v>$24,283</c:v>
                  </c:pt>
                  <c:pt idx="1">
                    <c:v>$10,598</c:v>
                  </c:pt>
                  <c:pt idx="2">
                    <c:v>$10,527</c:v>
                  </c:pt>
                  <c:pt idx="3">
                    <c:v>$20,592</c:v>
                  </c:pt>
                  <c:pt idx="4">
                    <c:v>$20,392</c:v>
                  </c:pt>
                  <c:pt idx="5">
                    <c:v>$14,490</c:v>
                  </c:pt>
                  <c:pt idx="6">
                    <c:v>$15,582</c:v>
                  </c:pt>
                  <c:pt idx="7">
                    <c:v>$21,606</c:v>
                  </c:pt>
                  <c:pt idx="8">
                    <c:v>$20,667</c:v>
                  </c:pt>
                  <c:pt idx="9">
                    <c:v>$12,347</c:v>
                  </c:pt>
                </c:lvl>
                <c:lvl>
                  <c:pt idx="0">
                    <c:v>-$126,645</c:v>
                  </c:pt>
                  <c:pt idx="1">
                    <c:v>$151,987</c:v>
                  </c:pt>
                  <c:pt idx="2">
                    <c:v>-$14,839</c:v>
                  </c:pt>
                  <c:pt idx="3">
                    <c:v>-$66,830</c:v>
                  </c:pt>
                  <c:pt idx="4">
                    <c:v>-$64,525</c:v>
                  </c:pt>
                  <c:pt idx="5">
                    <c:v>-$120,407</c:v>
                  </c:pt>
                  <c:pt idx="6">
                    <c:v>$134,530</c:v>
                  </c:pt>
                  <c:pt idx="7">
                    <c:v>$5,983</c:v>
                  </c:pt>
                  <c:pt idx="8">
                    <c:v>$55,495</c:v>
                  </c:pt>
                  <c:pt idx="9">
                    <c:v>-$1,432</c:v>
                  </c:pt>
                </c:lvl>
                <c:lvl>
                  <c:pt idx="0">
                    <c:v>$256,513</c:v>
                  </c:pt>
                  <c:pt idx="1">
                    <c:v>$85,618</c:v>
                  </c:pt>
                  <c:pt idx="2">
                    <c:v>$264,259</c:v>
                  </c:pt>
                  <c:pt idx="3">
                    <c:v>$293,368</c:v>
                  </c:pt>
                  <c:pt idx="4">
                    <c:v>$174,003</c:v>
                  </c:pt>
                  <c:pt idx="5">
                    <c:v>$249,567</c:v>
                  </c:pt>
                  <c:pt idx="6">
                    <c:v>$79,255</c:v>
                  </c:pt>
                  <c:pt idx="7">
                    <c:v>$122,300</c:v>
                  </c:pt>
                  <c:pt idx="8">
                    <c:v>$119,943</c:v>
                  </c:pt>
                  <c:pt idx="9">
                    <c:v>$255,187</c:v>
                  </c:pt>
                </c:lvl>
                <c:lvl>
                  <c:pt idx="0">
                    <c:v>$129,868</c:v>
                  </c:pt>
                  <c:pt idx="1">
                    <c:v>$237,605</c:v>
                  </c:pt>
                  <c:pt idx="2">
                    <c:v>$249,420</c:v>
                  </c:pt>
                  <c:pt idx="3">
                    <c:v>$226,538</c:v>
                  </c:pt>
                  <c:pt idx="4">
                    <c:v>$109,478</c:v>
                  </c:pt>
                  <c:pt idx="5">
                    <c:v>$129,160</c:v>
                  </c:pt>
                  <c:pt idx="6">
                    <c:v>$213,785</c:v>
                  </c:pt>
                  <c:pt idx="7">
                    <c:v>$128,283</c:v>
                  </c:pt>
                  <c:pt idx="8">
                    <c:v>$175,438</c:v>
                  </c:pt>
                  <c:pt idx="9">
                    <c:v>$253,755</c:v>
                  </c:pt>
                </c:lvl>
                <c:lvl>
                  <c:pt idx="0">
                    <c:v>ARTÍCULO 1</c:v>
                  </c:pt>
                  <c:pt idx="1">
                    <c:v>ARTÍCULO 2</c:v>
                  </c:pt>
                  <c:pt idx="2">
                    <c:v>ARTÍCULO 3</c:v>
                  </c:pt>
                  <c:pt idx="3">
                    <c:v>ARTÍCULO 4</c:v>
                  </c:pt>
                  <c:pt idx="4">
                    <c:v>ARTÍCULO 5</c:v>
                  </c:pt>
                  <c:pt idx="5">
                    <c:v>ARTÍCULO 6</c:v>
                  </c:pt>
                  <c:pt idx="6">
                    <c:v>ARTÍCULO 7</c:v>
                  </c:pt>
                  <c:pt idx="7">
                    <c:v>ARTÍCULO 8</c:v>
                  </c:pt>
                  <c:pt idx="8">
                    <c:v>ARTÍCULO 9</c:v>
                  </c:pt>
                  <c:pt idx="9">
                    <c:v>ARTÍCULO 10</c:v>
                  </c:pt>
                </c:lvl>
              </c:multiLvlStrCache>
            </c:multiLvlStrRef>
          </c:cat>
          <c:val>
            <c:numRef>
              <c:f>'Datos de KPI - NO ELIMINAR'!$J$14</c:f>
              <c:numCache>
                <c:formatCode>"$"#,##0</c:formatCode>
                <c:ptCount val="1"/>
                <c:pt idx="0">
                  <c:v>9432128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601B-49B1-B761-914C518937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25"/>
        <c:axId val="139264384"/>
        <c:axId val="139265920"/>
      </c:barChart>
      <c:catAx>
        <c:axId val="139264384"/>
        <c:scaling>
          <c:orientation val="maxMin"/>
        </c:scaling>
        <c:delete val="1"/>
        <c:axPos val="l"/>
        <c:numFmt formatCode="General" sourceLinked="1"/>
        <c:majorTickMark val="none"/>
        <c:minorTickMark val="none"/>
        <c:tickLblPos val="nextTo"/>
        <c:crossAx val="139265920"/>
        <c:crosses val="autoZero"/>
        <c:auto val="1"/>
        <c:lblAlgn val="ctr"/>
        <c:lblOffset val="100"/>
        <c:noMultiLvlLbl val="0"/>
      </c:catAx>
      <c:valAx>
        <c:axId val="139265920"/>
        <c:scaling>
          <c:orientation val="minMax"/>
          <c:max val="10000000"/>
          <c:min val="0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" sourceLinked="1"/>
        <c:majorTickMark val="cross"/>
        <c:minorTickMark val="in"/>
        <c:tickLblPos val="nextTo"/>
        <c:spPr>
          <a:noFill/>
          <a:ln>
            <a:solidFill>
              <a:schemeClr val="tx1">
                <a:lumMod val="15000"/>
                <a:lumOff val="85000"/>
              </a:schemeClr>
            </a:solidFill>
          </a:ln>
          <a:effectLst/>
        </c:spPr>
        <c:txPr>
          <a:bodyPr rot="-60000000" vert="horz"/>
          <a:lstStyle/>
          <a:p>
            <a:pPr>
              <a:defRPr sz="1200"/>
            </a:pPr>
            <a:endParaRPr lang="en-US"/>
          </a:p>
        </c:txPr>
        <c:crossAx val="139264384"/>
        <c:crosses val="autoZero"/>
        <c:crossBetween val="between"/>
        <c:majorUnit val="1000000"/>
        <c:minorUnit val="50000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vert="horz"/>
        <a:lstStyle/>
        <a:p>
          <a:pPr>
            <a:defRPr/>
          </a:pPr>
          <a:endParaRPr lang="en-US"/>
        </a:p>
      </c:txPr>
    </c:legend>
    <c:plotVisOnly val="1"/>
    <c:dispBlanksAs val="gap"/>
    <c:showDLblsOverMax val="0"/>
  </c:chart>
  <c:spPr>
    <a:solidFill>
      <a:srgbClr val="60CD8E"/>
    </a:solidFill>
    <a:ln w="9525" cap="flat" cmpd="sng" algn="ctr">
      <a:noFill/>
      <a:round/>
    </a:ln>
    <a:effectLst/>
  </c:spPr>
  <c:txPr>
    <a:bodyPr/>
    <a:lstStyle/>
    <a:p>
      <a:pPr>
        <a:defRPr>
          <a:latin typeface="Century Gothic" panose="020B0502020202020204" pitchFamily="34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vert="horz"/>
          <a:lstStyle/>
          <a:p>
            <a:pPr>
              <a:defRPr/>
            </a:pPr>
            <a:r>
              <a:rPr lang="es-419"/>
              <a:t>MÁRGENES DE GANANCIAS</a:t>
            </a:r>
          </a:p>
        </c:rich>
      </c:tx>
      <c:layout/>
      <c:overlay val="0"/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'Datos de KPI - NO ELIMINAR'!$L$3</c:f>
              <c:strCache>
                <c:ptCount val="1"/>
                <c:pt idx="0">
                  <c:v>BRUTO</c:v>
                </c:pt>
              </c:strCache>
            </c:strRef>
          </c:tx>
          <c:dLbls>
            <c:showLegendKey val="0"/>
            <c:showVal val="1"/>
            <c:showCatName val="1"/>
            <c:showSerName val="0"/>
            <c:showPercent val="0"/>
            <c:showBubbleSize val="0"/>
            <c:showLeaderLines val="0"/>
          </c:dLbls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ELIMINAR'!$L$4:$L$13</c:f>
              <c:numCache>
                <c:formatCode>0%</c:formatCode>
                <c:ptCount val="10"/>
                <c:pt idx="0">
                  <c:v>0.76101800239808381</c:v>
                </c:pt>
                <c:pt idx="1">
                  <c:v>0.90250318278404218</c:v>
                </c:pt>
                <c:pt idx="2">
                  <c:v>0.77863750896309547</c:v>
                </c:pt>
                <c:pt idx="3">
                  <c:v>0.30207805493106854</c:v>
                </c:pt>
                <c:pt idx="4">
                  <c:v>0.85201448191928808</c:v>
                </c:pt>
                <c:pt idx="5">
                  <c:v>0.75430660211111611</c:v>
                </c:pt>
                <c:pt idx="6">
                  <c:v>0.89198651858736822</c:v>
                </c:pt>
                <c:pt idx="7">
                  <c:v>0.87206885478089047</c:v>
                </c:pt>
                <c:pt idx="8">
                  <c:v>0.87020490317553933</c:v>
                </c:pt>
                <c:pt idx="9">
                  <c:v>0.75950122234641504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BAF-4D00-B484-474C08B6A31A}"/>
            </c:ext>
          </c:extLst>
        </c:ser>
        <c:ser>
          <c:idx val="1"/>
          <c:order val="1"/>
          <c:tx>
            <c:strRef>
              <c:f>'Datos de KPI - NO ELIMINAR'!$M$3</c:f>
              <c:strCache>
                <c:ptCount val="1"/>
                <c:pt idx="0">
                  <c:v>NETO</c:v>
                </c:pt>
              </c:strCache>
            </c:strRef>
          </c:tx>
          <c:spPr>
            <a:solidFill>
              <a:srgbClr val="60CD8E"/>
            </a:solidFill>
          </c:spPr>
          <c:dLbls>
            <c:txPr>
              <a:bodyPr/>
              <a:lstStyle/>
              <a:p>
                <a:pPr>
                  <a:defRPr>
                    <a:solidFill>
                      <a:srgbClr val="0070C0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</c:dLbls>
          <c:cat>
            <c:strRef>
              <c:f>'Datos de KPI - NO ELIMINAR'!$C$4:$C$13</c:f>
              <c:strCache>
                <c:ptCount val="10"/>
                <c:pt idx="0">
                  <c:v>ARTÍCULO 1</c:v>
                </c:pt>
                <c:pt idx="1">
                  <c:v>ARTÍCULO 2</c:v>
                </c:pt>
                <c:pt idx="2">
                  <c:v>ARTÍCULO 3</c:v>
                </c:pt>
                <c:pt idx="3">
                  <c:v>ARTÍCULO 4</c:v>
                </c:pt>
                <c:pt idx="4">
                  <c:v>ARTÍCULO 5</c:v>
                </c:pt>
                <c:pt idx="5">
                  <c:v>ARTÍCULO 6</c:v>
                </c:pt>
                <c:pt idx="6">
                  <c:v>ARTÍCULO 7</c:v>
                </c:pt>
                <c:pt idx="7">
                  <c:v>ARTÍCULO 8</c:v>
                </c:pt>
                <c:pt idx="8">
                  <c:v>ARTÍCULO 9</c:v>
                </c:pt>
                <c:pt idx="9">
                  <c:v>ARTÍCULO 10</c:v>
                </c:pt>
              </c:strCache>
            </c:strRef>
          </c:cat>
          <c:val>
            <c:numRef>
              <c:f>'Datos de KPI - NO ELIMINAR'!$M$4:$M$13</c:f>
              <c:numCache>
                <c:formatCode>0%</c:formatCode>
                <c:ptCount val="10"/>
                <c:pt idx="0">
                  <c:v>0.73839458819386283</c:v>
                </c:pt>
                <c:pt idx="1">
                  <c:v>0.89043479449122143</c:v>
                </c:pt>
                <c:pt idx="2">
                  <c:v>0.76981933080021181</c:v>
                </c:pt>
                <c:pt idx="3">
                  <c:v>0.25308972391725842</c:v>
                </c:pt>
                <c:pt idx="4">
                  <c:v>0.83467155860933429</c:v>
                </c:pt>
                <c:pt idx="5">
                  <c:v>0.74004150562235793</c:v>
                </c:pt>
                <c:pt idx="6">
                  <c:v>0.87075043168595345</c:v>
                </c:pt>
                <c:pt idx="7">
                  <c:v>0.84946803447341634</c:v>
                </c:pt>
                <c:pt idx="8">
                  <c:v>0.84784031944767579</c:v>
                </c:pt>
                <c:pt idx="9">
                  <c:v>0.7478648991493525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BAF-4D00-B484-474C08B6A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9317632"/>
        <c:axId val="139319168"/>
      </c:areaChart>
      <c:catAx>
        <c:axId val="139317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39319168"/>
        <c:crosses val="autoZero"/>
        <c:auto val="1"/>
        <c:lblAlgn val="ctr"/>
        <c:lblOffset val="100"/>
        <c:noMultiLvlLbl val="0"/>
      </c:catAx>
      <c:valAx>
        <c:axId val="13931916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 rot="-60000000" vert="horz"/>
          <a:lstStyle/>
          <a:p>
            <a:pPr>
              <a:defRPr/>
            </a:pPr>
            <a:endParaRPr lang="en-US"/>
          </a:p>
        </c:txPr>
        <c:crossAx val="139317632"/>
        <c:crosses val="autoZero"/>
        <c:crossBetween val="midCat"/>
        <c:minorUnit val="0.1"/>
      </c:valAx>
      <c:spPr>
        <a:solidFill>
          <a:srgbClr val="60CD8E"/>
        </a:solidFill>
      </c:spPr>
    </c:plotArea>
    <c:plotVisOnly val="1"/>
    <c:dispBlanksAs val="gap"/>
    <c:showDLblsOverMax val="0"/>
  </c:chart>
  <c:spPr>
    <a:solidFill>
      <a:srgbClr val="60CD8E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hyperlink" Target="https://siempreexcel.com/plantillas-de-excel/" TargetMode="Externa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94435B9B-B4B8-4659-B9D4-E7CE6AF96A20}"/>
            </a:ext>
          </a:extLst>
        </xdr:cNvPr>
        <xdr:cNvSpPr/>
      </xdr:nvSpPr>
      <xdr:spPr>
        <a:xfrm>
          <a:off x="228600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1E0B1411-7F7F-49DC-9707-97652A546287}"/>
            </a:ext>
          </a:extLst>
        </xdr:cNvPr>
        <xdr:cNvSpPr/>
      </xdr:nvSpPr>
      <xdr:spPr>
        <a:xfrm>
          <a:off x="381000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795EDAA1-9478-439B-A41C-51A2B6B5E8E6}"/>
            </a:ext>
          </a:extLst>
        </xdr:cNvPr>
        <xdr:cNvSpPr/>
      </xdr:nvSpPr>
      <xdr:spPr>
        <a:xfrm>
          <a:off x="533400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28600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232681</xdr:colOff>
      <xdr:row>73</xdr:row>
      <xdr:rowOff>27213</xdr:rowOff>
    </xdr:from>
    <xdr:to>
      <xdr:col>24</xdr:col>
      <xdr:colOff>819149</xdr:colOff>
      <xdr:row>103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</xdr:row>
      <xdr:rowOff>47625</xdr:rowOff>
    </xdr:from>
    <xdr:to>
      <xdr:col>11</xdr:col>
      <xdr:colOff>752475</xdr:colOff>
      <xdr:row>29</xdr:row>
      <xdr:rowOff>149678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817335</xdr:colOff>
      <xdr:row>1</xdr:row>
      <xdr:rowOff>104775</xdr:rowOff>
    </xdr:from>
    <xdr:to>
      <xdr:col>24</xdr:col>
      <xdr:colOff>785812</xdr:colOff>
      <xdr:row>29</xdr:row>
      <xdr:rowOff>122464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32</xdr:row>
      <xdr:rowOff>95251</xdr:rowOff>
    </xdr:from>
    <xdr:to>
      <xdr:col>12</xdr:col>
      <xdr:colOff>136979</xdr:colOff>
      <xdr:row>46</xdr:row>
      <xdr:rowOff>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505731</xdr:colOff>
      <xdr:row>32</xdr:row>
      <xdr:rowOff>117474</xdr:rowOff>
    </xdr:from>
    <xdr:to>
      <xdr:col>25</xdr:col>
      <xdr:colOff>19050</xdr:colOff>
      <xdr:row>46</xdr:row>
      <xdr:rowOff>23811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238124</xdr:colOff>
      <xdr:row>48</xdr:row>
      <xdr:rowOff>67129</xdr:rowOff>
    </xdr:from>
    <xdr:to>
      <xdr:col>24</xdr:col>
      <xdr:colOff>838198</xdr:colOff>
      <xdr:row>70</xdr:row>
      <xdr:rowOff>200024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27</xdr:col>
      <xdr:colOff>0</xdr:colOff>
      <xdr:row>5</xdr:row>
      <xdr:rowOff>0</xdr:rowOff>
    </xdr:from>
    <xdr:to>
      <xdr:col>43</xdr:col>
      <xdr:colOff>321952</xdr:colOff>
      <xdr:row>15</xdr:row>
      <xdr:rowOff>152400</xdr:rowOff>
    </xdr:to>
    <xdr:pic>
      <xdr:nvPicPr>
        <xdr:cNvPr id="9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1869400" y="1485900"/>
          <a:ext cx="13733152" cy="2057400"/>
        </a:xfrm>
        <a:prstGeom prst="rect">
          <a:avLst/>
        </a:prstGeom>
      </xdr:spPr>
    </xdr:pic>
    <xdr:clientData/>
  </xdr:twoCellAnchor>
  <xdr:twoCellAnchor editAs="oneCell">
    <xdr:from>
      <xdr:col>3</xdr:col>
      <xdr:colOff>-1</xdr:colOff>
      <xdr:row>105</xdr:row>
      <xdr:rowOff>0</xdr:rowOff>
    </xdr:from>
    <xdr:to>
      <xdr:col>23</xdr:col>
      <xdr:colOff>148598</xdr:colOff>
      <xdr:row>118</xdr:row>
      <xdr:rowOff>114300</xdr:rowOff>
    </xdr:to>
    <xdr:pic>
      <xdr:nvPicPr>
        <xdr:cNvPr id="10" name="Imagen 4">
          <a:hlinkClick xmlns:r="http://schemas.openxmlformats.org/officeDocument/2006/relationships" r:id="rId7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943099" y="21107400"/>
          <a:ext cx="17293599" cy="25908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0</xdr:row>
      <xdr:rowOff>0</xdr:rowOff>
    </xdr:from>
    <xdr:to>
      <xdr:col>17</xdr:col>
      <xdr:colOff>740946</xdr:colOff>
      <xdr:row>0</xdr:row>
      <xdr:rowOff>487722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153900" y="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10</xdr:col>
      <xdr:colOff>512346</xdr:colOff>
      <xdr:row>17</xdr:row>
      <xdr:rowOff>87672</xdr:rowOff>
    </xdr:to>
    <xdr:pic>
      <xdr:nvPicPr>
        <xdr:cNvPr id="4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10325" y="669607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6</xdr:col>
      <xdr:colOff>512346</xdr:colOff>
      <xdr:row>31</xdr:row>
      <xdr:rowOff>87672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6269628-D204-4674-9D4C-6582A73629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752725" y="1149667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KPI-excel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⚙️ Configuración"/>
      <sheetName val="📅 Datos Diarios"/>
      <sheetName val="📦 Inventario"/>
      <sheetName val="📊 Dashboard Ejecutivo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5"/>
  <cols>
    <col min="1" max="1" width="3" style="42" customWidth="1"/>
    <col min="2" max="2" width="79.5" style="42" customWidth="1"/>
    <col min="3" max="16381" width="9.625" style="42" hidden="1"/>
    <col min="16382" max="16382" width="26" style="42" hidden="1" customWidth="1"/>
    <col min="16383" max="16383" width="22.625" style="42" hidden="1" customWidth="1"/>
    <col min="16384" max="16384" width="16.5" style="42" hidden="1" customWidth="1"/>
  </cols>
  <sheetData>
    <row r="1" spans="2:2" ht="56.25" customHeight="1" x14ac:dyDescent="0.25"/>
    <row r="2" spans="2:2" ht="56.25" customHeight="1" x14ac:dyDescent="0.5">
      <c r="B2" s="43" t="s">
        <v>30</v>
      </c>
    </row>
    <row r="3" spans="2:2" ht="212.25" customHeight="1" x14ac:dyDescent="0.25">
      <c r="B3" s="44" t="s">
        <v>31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3" tint="0.59999389629810485"/>
    <pageSetUpPr fitToPage="1"/>
  </sheetPr>
  <dimension ref="B1:Y72"/>
  <sheetViews>
    <sheetView showGridLines="0" zoomScale="25" zoomScaleNormal="25" zoomScalePageLayoutView="75" workbookViewId="0">
      <pane ySplit="1" topLeftCell="A2" activePane="bottomLeft" state="frozen"/>
      <selection pane="bottomLeft" activeCell="R161" sqref="R161"/>
    </sheetView>
  </sheetViews>
  <sheetFormatPr defaultColWidth="11" defaultRowHeight="15.75" x14ac:dyDescent="0.25"/>
  <cols>
    <col min="1" max="1" width="3.375" customWidth="1"/>
    <col min="4" max="8" width="12" customWidth="1"/>
    <col min="11" max="12" width="11" customWidth="1"/>
    <col min="26" max="26" width="3.375" customWidth="1"/>
  </cols>
  <sheetData>
    <row r="1" spans="2:25" ht="57.75" customHeight="1" x14ac:dyDescent="0.25">
      <c r="B1" s="32" t="s">
        <v>1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1"/>
    </row>
    <row r="2" spans="2:25" x14ac:dyDescent="0.25"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1"/>
    </row>
    <row r="31" spans="2:25" ht="27" customHeight="1" thickBot="1" x14ac:dyDescent="0.3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2:25" ht="22.5" customHeight="1" x14ac:dyDescent="0.25"/>
    <row r="47" spans="2:25" ht="27" customHeight="1" thickBot="1" x14ac:dyDescent="0.3"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72" spans="2:25" ht="27" customHeight="1" thickBot="1" x14ac:dyDescent="0.3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</sheetData>
  <mergeCells count="1">
    <mergeCell ref="B1:X2"/>
  </mergeCells>
  <phoneticPr fontId="9" type="noConversion"/>
  <pageMargins left="0.25" right="0.25" top="0.75" bottom="0.75" header="0.3" footer="0.3"/>
  <pageSetup scale="35" orientation="portrait" horizontalDpi="1200" verticalDpi="12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2" tint="-9.9978637043366805E-2"/>
  </sheetPr>
  <dimension ref="B1:O29"/>
  <sheetViews>
    <sheetView showGridLines="0" workbookViewId="0">
      <selection activeCell="M32" sqref="M32"/>
    </sheetView>
  </sheetViews>
  <sheetFormatPr defaultColWidth="11" defaultRowHeight="15.75" x14ac:dyDescent="0.25"/>
  <cols>
    <col min="1" max="1" width="3.375" customWidth="1"/>
    <col min="2" max="2" width="6.125" customWidth="1"/>
    <col min="3" max="3" width="26.625" customWidth="1"/>
    <col min="4" max="13" width="12" customWidth="1"/>
    <col min="14" max="14" width="3.375" customWidth="1"/>
  </cols>
  <sheetData>
    <row r="1" spans="2:15" ht="50.1" customHeight="1" x14ac:dyDescent="0.25">
      <c r="B1" s="37" t="s">
        <v>2</v>
      </c>
      <c r="C1" s="37"/>
      <c r="D1" s="37"/>
      <c r="E1" s="37"/>
      <c r="F1" s="37"/>
      <c r="G1" s="37"/>
      <c r="H1" s="37"/>
      <c r="I1" s="37"/>
      <c r="J1" s="37"/>
      <c r="K1" s="37"/>
      <c r="L1" s="1"/>
      <c r="M1" s="1"/>
      <c r="N1" s="1"/>
      <c r="O1" s="1"/>
    </row>
    <row r="2" spans="2:15" ht="41.25" customHeight="1" x14ac:dyDescent="0.25">
      <c r="B2" s="39" t="s">
        <v>3</v>
      </c>
      <c r="C2" s="39"/>
      <c r="D2" s="41" t="s">
        <v>4</v>
      </c>
      <c r="E2" s="41"/>
      <c r="F2" s="41"/>
      <c r="G2" s="38" t="s">
        <v>5</v>
      </c>
      <c r="H2" s="38"/>
      <c r="I2" s="40" t="s">
        <v>6</v>
      </c>
      <c r="J2" s="40"/>
      <c r="K2" s="40"/>
      <c r="L2" s="36" t="s">
        <v>7</v>
      </c>
      <c r="M2" s="36"/>
    </row>
    <row r="3" spans="2:15" ht="32.1" customHeight="1" x14ac:dyDescent="0.25">
      <c r="B3" s="20" t="s">
        <v>8</v>
      </c>
      <c r="C3" s="21" t="s">
        <v>9</v>
      </c>
      <c r="D3" s="7" t="s">
        <v>10</v>
      </c>
      <c r="E3" s="7" t="s">
        <v>11</v>
      </c>
      <c r="F3" s="7" t="s">
        <v>12</v>
      </c>
      <c r="G3" s="8" t="s">
        <v>13</v>
      </c>
      <c r="H3" s="8" t="s">
        <v>0</v>
      </c>
      <c r="I3" s="6" t="s">
        <v>10</v>
      </c>
      <c r="J3" s="6" t="s">
        <v>11</v>
      </c>
      <c r="K3" s="6" t="s">
        <v>12</v>
      </c>
      <c r="L3" s="9" t="s">
        <v>14</v>
      </c>
      <c r="M3" s="9" t="s">
        <v>15</v>
      </c>
    </row>
    <row r="4" spans="2:15" ht="32.1" customHeight="1" x14ac:dyDescent="0.25">
      <c r="B4" s="22">
        <v>1</v>
      </c>
      <c r="C4" s="22" t="s">
        <v>16</v>
      </c>
      <c r="D4" s="13">
        <v>129868</v>
      </c>
      <c r="E4" s="13">
        <v>256513</v>
      </c>
      <c r="F4" s="13">
        <f>(D4-E4)</f>
        <v>-126645</v>
      </c>
      <c r="G4" s="14">
        <v>24283</v>
      </c>
      <c r="H4" s="14">
        <f>G4+E4</f>
        <v>280796</v>
      </c>
      <c r="I4" s="13">
        <v>1100916</v>
      </c>
      <c r="J4" s="13">
        <v>1073357</v>
      </c>
      <c r="K4" s="13">
        <f>J4-I4</f>
        <v>-27559</v>
      </c>
      <c r="L4" s="10">
        <f>(J4-E4)/J4</f>
        <v>0.76101800239808381</v>
      </c>
      <c r="M4" s="10">
        <f>(J4-H4)/J4</f>
        <v>0.73839458819386283</v>
      </c>
    </row>
    <row r="5" spans="2:15" ht="32.1" customHeight="1" x14ac:dyDescent="0.25">
      <c r="B5" s="22">
        <v>2</v>
      </c>
      <c r="C5" s="22" t="s">
        <v>17</v>
      </c>
      <c r="D5" s="15">
        <v>237605</v>
      </c>
      <c r="E5" s="15">
        <v>85618</v>
      </c>
      <c r="F5" s="15">
        <f t="shared" ref="F5:F13" si="0">(D5-E5)</f>
        <v>151987</v>
      </c>
      <c r="G5" s="16">
        <v>10598</v>
      </c>
      <c r="H5" s="16">
        <f t="shared" ref="H5:H13" si="1">G5+E5</f>
        <v>96216</v>
      </c>
      <c r="I5" s="25">
        <v>215534</v>
      </c>
      <c r="J5" s="25">
        <v>878162</v>
      </c>
      <c r="K5" s="25">
        <f t="shared" ref="K5:K13" si="2">J5-I5</f>
        <v>662628</v>
      </c>
      <c r="L5" s="11">
        <f t="shared" ref="L5:L13" si="3">(J5-E5)/J5</f>
        <v>0.90250318278404218</v>
      </c>
      <c r="M5" s="11">
        <f t="shared" ref="M5:M13" si="4">(J5-H5)/J5</f>
        <v>0.89043479449122143</v>
      </c>
    </row>
    <row r="6" spans="2:15" ht="32.1" customHeight="1" x14ac:dyDescent="0.25">
      <c r="B6" s="22">
        <v>3</v>
      </c>
      <c r="C6" s="22" t="s">
        <v>18</v>
      </c>
      <c r="D6" s="13">
        <v>249420</v>
      </c>
      <c r="E6" s="13">
        <v>264259</v>
      </c>
      <c r="F6" s="13">
        <f t="shared" si="0"/>
        <v>-14839</v>
      </c>
      <c r="G6" s="14">
        <v>10527</v>
      </c>
      <c r="H6" s="14">
        <f t="shared" si="1"/>
        <v>274786</v>
      </c>
      <c r="I6" s="13">
        <v>820719</v>
      </c>
      <c r="J6" s="13">
        <v>1193784</v>
      </c>
      <c r="K6" s="13">
        <f t="shared" si="2"/>
        <v>373065</v>
      </c>
      <c r="L6" s="10">
        <f t="shared" si="3"/>
        <v>0.77863750896309547</v>
      </c>
      <c r="M6" s="10">
        <f t="shared" si="4"/>
        <v>0.76981933080021181</v>
      </c>
    </row>
    <row r="7" spans="2:15" ht="32.1" customHeight="1" x14ac:dyDescent="0.25">
      <c r="B7" s="22">
        <v>4</v>
      </c>
      <c r="C7" s="22" t="s">
        <v>19</v>
      </c>
      <c r="D7" s="15">
        <v>226538</v>
      </c>
      <c r="E7" s="15">
        <v>293368</v>
      </c>
      <c r="F7" s="15">
        <f t="shared" si="0"/>
        <v>-66830</v>
      </c>
      <c r="G7" s="16">
        <v>20592</v>
      </c>
      <c r="H7" s="16">
        <f t="shared" si="1"/>
        <v>313960</v>
      </c>
      <c r="I7" s="25">
        <v>620242</v>
      </c>
      <c r="J7" s="25">
        <v>420345</v>
      </c>
      <c r="K7" s="25">
        <f t="shared" si="2"/>
        <v>-199897</v>
      </c>
      <c r="L7" s="11">
        <f t="shared" si="3"/>
        <v>0.30207805493106854</v>
      </c>
      <c r="M7" s="11">
        <f t="shared" si="4"/>
        <v>0.25308972391725842</v>
      </c>
    </row>
    <row r="8" spans="2:15" ht="32.1" customHeight="1" x14ac:dyDescent="0.25">
      <c r="B8" s="22">
        <v>5</v>
      </c>
      <c r="C8" s="22" t="s">
        <v>20</v>
      </c>
      <c r="D8" s="13">
        <v>109478</v>
      </c>
      <c r="E8" s="13">
        <v>174003</v>
      </c>
      <c r="F8" s="13">
        <f t="shared" si="0"/>
        <v>-64525</v>
      </c>
      <c r="G8" s="14">
        <v>20392</v>
      </c>
      <c r="H8" s="14">
        <f t="shared" si="1"/>
        <v>194395</v>
      </c>
      <c r="I8" s="13">
        <v>821177</v>
      </c>
      <c r="J8" s="13">
        <v>1175811</v>
      </c>
      <c r="K8" s="13">
        <f t="shared" si="2"/>
        <v>354634</v>
      </c>
      <c r="L8" s="10">
        <f t="shared" si="3"/>
        <v>0.85201448191928808</v>
      </c>
      <c r="M8" s="10">
        <f t="shared" si="4"/>
        <v>0.83467155860933429</v>
      </c>
    </row>
    <row r="9" spans="2:15" ht="32.1" customHeight="1" x14ac:dyDescent="0.25">
      <c r="B9" s="22">
        <v>6</v>
      </c>
      <c r="C9" s="22" t="s">
        <v>21</v>
      </c>
      <c r="D9" s="15">
        <v>129160</v>
      </c>
      <c r="E9" s="15">
        <v>249567</v>
      </c>
      <c r="F9" s="15">
        <f t="shared" si="0"/>
        <v>-120407</v>
      </c>
      <c r="G9" s="16">
        <v>14490</v>
      </c>
      <c r="H9" s="16">
        <f t="shared" si="1"/>
        <v>264057</v>
      </c>
      <c r="I9" s="25">
        <v>901263</v>
      </c>
      <c r="J9" s="25">
        <v>1015766</v>
      </c>
      <c r="K9" s="25">
        <f t="shared" si="2"/>
        <v>114503</v>
      </c>
      <c r="L9" s="11">
        <f t="shared" si="3"/>
        <v>0.75430660211111611</v>
      </c>
      <c r="M9" s="11">
        <f t="shared" si="4"/>
        <v>0.74004150562235793</v>
      </c>
    </row>
    <row r="10" spans="2:15" ht="32.1" customHeight="1" x14ac:dyDescent="0.25">
      <c r="B10" s="22">
        <v>7</v>
      </c>
      <c r="C10" s="22" t="s">
        <v>22</v>
      </c>
      <c r="D10" s="13">
        <v>213785</v>
      </c>
      <c r="E10" s="13">
        <v>79255</v>
      </c>
      <c r="F10" s="13">
        <f t="shared" si="0"/>
        <v>134530</v>
      </c>
      <c r="G10" s="14">
        <v>15582</v>
      </c>
      <c r="H10" s="14">
        <f t="shared" si="1"/>
        <v>94837</v>
      </c>
      <c r="I10" s="13">
        <v>878528</v>
      </c>
      <c r="J10" s="13">
        <v>733751</v>
      </c>
      <c r="K10" s="13">
        <f t="shared" si="2"/>
        <v>-144777</v>
      </c>
      <c r="L10" s="10">
        <f t="shared" si="3"/>
        <v>0.89198651858736822</v>
      </c>
      <c r="M10" s="10">
        <f t="shared" si="4"/>
        <v>0.87075043168595345</v>
      </c>
    </row>
    <row r="11" spans="2:15" ht="32.1" customHeight="1" x14ac:dyDescent="0.25">
      <c r="B11" s="22">
        <v>8</v>
      </c>
      <c r="C11" s="22" t="s">
        <v>23</v>
      </c>
      <c r="D11" s="15">
        <v>128283</v>
      </c>
      <c r="E11" s="15">
        <v>122300</v>
      </c>
      <c r="F11" s="15">
        <f t="shared" si="0"/>
        <v>5983</v>
      </c>
      <c r="G11" s="16">
        <v>21606</v>
      </c>
      <c r="H11" s="16">
        <f t="shared" si="1"/>
        <v>143906</v>
      </c>
      <c r="I11" s="25">
        <v>838380</v>
      </c>
      <c r="J11" s="25">
        <v>955983</v>
      </c>
      <c r="K11" s="25">
        <f t="shared" si="2"/>
        <v>117603</v>
      </c>
      <c r="L11" s="11">
        <f t="shared" si="3"/>
        <v>0.87206885478089047</v>
      </c>
      <c r="M11" s="11">
        <f t="shared" si="4"/>
        <v>0.84946803447341634</v>
      </c>
    </row>
    <row r="12" spans="2:15" ht="32.1" customHeight="1" x14ac:dyDescent="0.25">
      <c r="B12" s="22">
        <v>9</v>
      </c>
      <c r="C12" s="22" t="s">
        <v>24</v>
      </c>
      <c r="D12" s="13">
        <v>175438</v>
      </c>
      <c r="E12" s="13">
        <v>119943</v>
      </c>
      <c r="F12" s="13">
        <f t="shared" si="0"/>
        <v>55495</v>
      </c>
      <c r="G12" s="14">
        <v>20667</v>
      </c>
      <c r="H12" s="14">
        <f t="shared" si="1"/>
        <v>140610</v>
      </c>
      <c r="I12" s="13">
        <v>1073157</v>
      </c>
      <c r="J12" s="13">
        <v>924095</v>
      </c>
      <c r="K12" s="13">
        <f t="shared" si="2"/>
        <v>-149062</v>
      </c>
      <c r="L12" s="10">
        <f t="shared" si="3"/>
        <v>0.87020490317553933</v>
      </c>
      <c r="M12" s="10">
        <f t="shared" si="4"/>
        <v>0.84784031944767579</v>
      </c>
    </row>
    <row r="13" spans="2:15" ht="32.1" customHeight="1" x14ac:dyDescent="0.25">
      <c r="B13" s="22">
        <v>10</v>
      </c>
      <c r="C13" s="22" t="s">
        <v>25</v>
      </c>
      <c r="D13" s="15">
        <v>253755</v>
      </c>
      <c r="E13" s="15">
        <v>255187</v>
      </c>
      <c r="F13" s="15">
        <f t="shared" si="0"/>
        <v>-1432</v>
      </c>
      <c r="G13" s="16">
        <v>12347</v>
      </c>
      <c r="H13" s="16">
        <f t="shared" si="1"/>
        <v>267534</v>
      </c>
      <c r="I13" s="25">
        <v>1141047</v>
      </c>
      <c r="J13" s="25">
        <v>1061074</v>
      </c>
      <c r="K13" s="25">
        <f t="shared" si="2"/>
        <v>-79973</v>
      </c>
      <c r="L13" s="11">
        <f t="shared" si="3"/>
        <v>0.75950122234641504</v>
      </c>
      <c r="M13" s="11">
        <f t="shared" si="4"/>
        <v>0.7478648991493525</v>
      </c>
    </row>
    <row r="14" spans="2:15" ht="32.1" customHeight="1" x14ac:dyDescent="0.25">
      <c r="B14" s="23"/>
      <c r="C14" s="24"/>
      <c r="D14" s="17">
        <f>SUM(D4:D13)</f>
        <v>1853330</v>
      </c>
      <c r="E14" s="17">
        <f t="shared" ref="E14:K14" si="5">SUM(E4:E13)</f>
        <v>1900013</v>
      </c>
      <c r="F14" s="17">
        <f t="shared" si="5"/>
        <v>-46683</v>
      </c>
      <c r="G14" s="18">
        <f>SUM(G4:G13)</f>
        <v>171084</v>
      </c>
      <c r="H14" s="18">
        <f>SUM(H4:H13)</f>
        <v>2071097</v>
      </c>
      <c r="I14" s="19">
        <f t="shared" si="5"/>
        <v>8410963</v>
      </c>
      <c r="J14" s="19">
        <f t="shared" si="5"/>
        <v>9432128</v>
      </c>
      <c r="K14" s="19">
        <f t="shared" si="5"/>
        <v>1021165</v>
      </c>
      <c r="L14" s="12">
        <f>SUM(L4:L13)/10</f>
        <v>0.77443193319969061</v>
      </c>
      <c r="M14" s="12">
        <f>SUM(M4:M13)/10</f>
        <v>0.75423751863906441</v>
      </c>
    </row>
    <row r="15" spans="2:15" x14ac:dyDescent="0.25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2:15" ht="42.75" customHeight="1" x14ac:dyDescent="0.25">
      <c r="C16" s="1"/>
      <c r="D16" s="33" t="s">
        <v>26</v>
      </c>
      <c r="E16" s="34"/>
      <c r="F16" s="35"/>
      <c r="G16" s="1"/>
      <c r="H16" s="1"/>
      <c r="I16" s="1"/>
      <c r="J16" s="1"/>
      <c r="K16" s="1"/>
      <c r="L16" s="1"/>
      <c r="M16" s="1"/>
      <c r="N16" s="1"/>
      <c r="O16" s="1"/>
    </row>
    <row r="17" spans="3:15" ht="32.1" customHeight="1" x14ac:dyDescent="0.25">
      <c r="C17" s="1"/>
      <c r="D17" s="30" t="s">
        <v>27</v>
      </c>
      <c r="E17" s="30" t="s">
        <v>28</v>
      </c>
      <c r="F17" s="30" t="s">
        <v>29</v>
      </c>
      <c r="G17" s="1"/>
      <c r="H17" s="1"/>
      <c r="I17" s="1"/>
      <c r="J17" s="1"/>
      <c r="K17" s="1"/>
      <c r="L17" s="1"/>
      <c r="M17" s="1"/>
      <c r="N17" s="1"/>
      <c r="O17" s="1"/>
    </row>
    <row r="18" spans="3:15" ht="32.1" customHeight="1" x14ac:dyDescent="0.25">
      <c r="C18" s="1"/>
      <c r="D18" s="26">
        <v>2027</v>
      </c>
      <c r="E18" s="27">
        <v>3613439</v>
      </c>
      <c r="F18" s="27">
        <v>3293202</v>
      </c>
      <c r="G18" s="1"/>
      <c r="H18" s="1"/>
      <c r="I18" s="1"/>
      <c r="J18" s="1"/>
      <c r="K18" s="1"/>
      <c r="L18" s="1"/>
      <c r="M18" s="1"/>
      <c r="N18" s="1"/>
      <c r="O18" s="1"/>
    </row>
    <row r="19" spans="3:15" ht="32.1" customHeight="1" x14ac:dyDescent="0.25">
      <c r="C19" s="1"/>
      <c r="D19" s="28">
        <v>2028</v>
      </c>
      <c r="E19" s="29">
        <v>3508776</v>
      </c>
      <c r="F19" s="29">
        <v>3441854</v>
      </c>
      <c r="G19" s="1"/>
      <c r="H19" s="4"/>
      <c r="I19" s="4"/>
      <c r="J19" s="1"/>
      <c r="K19" s="1"/>
      <c r="L19" s="1"/>
      <c r="M19" s="1"/>
      <c r="N19" s="1"/>
      <c r="O19" s="1"/>
    </row>
    <row r="20" spans="3:15" ht="32.1" customHeight="1" x14ac:dyDescent="0.25">
      <c r="C20" s="1"/>
      <c r="D20" s="26">
        <v>2029</v>
      </c>
      <c r="E20" s="27">
        <v>3719457</v>
      </c>
      <c r="F20" s="27">
        <v>3531844</v>
      </c>
      <c r="G20" s="1"/>
      <c r="H20" s="4"/>
      <c r="I20" s="4"/>
      <c r="J20" s="3"/>
      <c r="M20" s="1"/>
      <c r="N20" s="1"/>
      <c r="O20" s="1"/>
    </row>
    <row r="21" spans="3:15" ht="32.1" customHeight="1" x14ac:dyDescent="0.25">
      <c r="C21" s="1"/>
      <c r="D21" s="28">
        <v>2030</v>
      </c>
      <c r="E21" s="29">
        <v>3310212</v>
      </c>
      <c r="F21" s="29">
        <v>3354051</v>
      </c>
      <c r="G21" s="1"/>
      <c r="H21" s="4"/>
      <c r="I21" s="4"/>
      <c r="J21" s="3"/>
      <c r="M21" s="1"/>
      <c r="N21" s="1"/>
      <c r="O21" s="1"/>
    </row>
    <row r="22" spans="3:15" ht="32.1" customHeight="1" x14ac:dyDescent="0.25">
      <c r="D22" s="26">
        <v>2031</v>
      </c>
      <c r="E22" s="27">
        <v>3945202</v>
      </c>
      <c r="F22" s="27">
        <v>3476155</v>
      </c>
      <c r="H22" s="2"/>
      <c r="I22" s="2"/>
      <c r="J22" s="3"/>
    </row>
    <row r="23" spans="3:15" ht="32.1" customHeight="1" x14ac:dyDescent="0.25">
      <c r="D23" s="28">
        <v>2032</v>
      </c>
      <c r="E23" s="29">
        <v>3938152</v>
      </c>
      <c r="F23" s="29">
        <v>3538468</v>
      </c>
      <c r="H23" s="4"/>
      <c r="I23" s="2"/>
      <c r="J23" s="3"/>
    </row>
    <row r="24" spans="3:15" ht="32.1" customHeight="1" x14ac:dyDescent="0.25">
      <c r="D24" s="26">
        <v>2033</v>
      </c>
      <c r="E24" s="27">
        <v>3733706</v>
      </c>
      <c r="F24" s="27">
        <v>3727037</v>
      </c>
      <c r="H24" s="2"/>
      <c r="I24" s="2"/>
      <c r="J24" s="3"/>
    </row>
    <row r="25" spans="3:15" ht="32.1" customHeight="1" x14ac:dyDescent="0.25">
      <c r="D25" s="28">
        <v>2034</v>
      </c>
      <c r="E25" s="29">
        <v>3526698</v>
      </c>
      <c r="F25" s="29">
        <v>3425405</v>
      </c>
      <c r="J25" s="3"/>
    </row>
    <row r="26" spans="3:15" ht="32.1" customHeight="1" x14ac:dyDescent="0.25">
      <c r="D26" s="26">
        <v>2035</v>
      </c>
      <c r="E26" s="27">
        <v>3632971</v>
      </c>
      <c r="F26" s="27">
        <v>3734041</v>
      </c>
      <c r="J26" s="3"/>
    </row>
    <row r="27" spans="3:15" ht="32.1" customHeight="1" x14ac:dyDescent="0.25">
      <c r="D27" s="28">
        <v>2036</v>
      </c>
      <c r="E27" s="29">
        <v>3206487</v>
      </c>
      <c r="F27" s="29">
        <v>3677074</v>
      </c>
      <c r="J27" s="3"/>
    </row>
    <row r="28" spans="3:15" x14ac:dyDescent="0.25">
      <c r="J28" s="3"/>
    </row>
    <row r="29" spans="3:15" x14ac:dyDescent="0.25">
      <c r="J29" s="3"/>
    </row>
  </sheetData>
  <mergeCells count="7">
    <mergeCell ref="D16:F16"/>
    <mergeCell ref="L2:M2"/>
    <mergeCell ref="B1:K1"/>
    <mergeCell ref="G2:H2"/>
    <mergeCell ref="B2:C2"/>
    <mergeCell ref="I2:K2"/>
    <mergeCell ref="D2:F2"/>
  </mergeCells>
  <phoneticPr fontId="9" type="noConversion"/>
  <pageMargins left="0.7" right="0.7" top="0.75" bottom="0.75" header="0.3" footer="0.3"/>
  <ignoredErrors>
    <ignoredError sqref="L14" formula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DESCARGA DE RESPONSABILIDAD</vt:lpstr>
      <vt:lpstr>Panel de KPI</vt:lpstr>
      <vt:lpstr>Datos de KPI - NO ELIMINAR</vt:lpstr>
      <vt:lpstr>'Panel de KPI'!Print_Area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</cp:lastModifiedBy>
  <cp:lastPrinted>2026-06-23T13:26:07Z</cp:lastPrinted>
  <dcterms:created xsi:type="dcterms:W3CDTF">2016-03-21T16:06:55Z</dcterms:created>
  <dcterms:modified xsi:type="dcterms:W3CDTF">2026-06-24T12:07:27Z</dcterms:modified>
</cp:coreProperties>
</file>